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11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Hennie Sohl</author>
  </authors>
  <commentList>
    <comment ref="T62" authorId="0">
      <text>
        <r>
          <rPr>
            <b/>
            <sz val="9"/>
            <rFont val="Arial"/>
            <family val="0"/>
          </rPr>
          <t>Hennie Sohl: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<sst xmlns="http://schemas.openxmlformats.org/spreadsheetml/2006/main" count="33" uniqueCount="33">
  <si>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</si>
  <si>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</si>
  <si>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</si>
  <si>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</si>
  <si>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</si>
  <si>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</si>
  <si>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</si>
  <si>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</si>
  <si>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</si>
  <si>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</si>
  <si>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</si>
  <si>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</si>
  <si>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totaal:</t>
  </si>
  <si>
    <t>42520 kg.</t>
  </si>
  <si>
    <t>81840 kg.</t>
  </si>
  <si>
    <t>80760 kg.</t>
  </si>
  <si>
    <t>94500 kg.</t>
  </si>
  <si>
    <t>90340 kg.</t>
  </si>
  <si>
    <t>77690 kg.</t>
  </si>
  <si>
    <t>74100 kg.</t>
  </si>
  <si>
    <t>kg.</t>
  </si>
  <si>
    <t xml:space="preserve">                      Het totale gewicht dat we tot nu toe hebben ingezameld is:</t>
  </si>
  <si>
    <t>70820 kg.</t>
  </si>
  <si>
    <t>72520 kg.</t>
  </si>
  <si>
    <t>71600 kg.</t>
  </si>
  <si>
    <t>77460 kg.</t>
  </si>
  <si>
    <t>72900 kg.</t>
  </si>
  <si>
    <t>Nog slechts:</t>
  </si>
  <si>
    <t>kilo tot de 2 miljoen!</t>
  </si>
  <si>
    <t>gem</t>
  </si>
  <si>
    <t>Tussen
stand</t>
  </si>
  <si>
    <t>maandgem.</t>
  </si>
  <si>
    <t>* cursief = schatting</t>
  </si>
</sst>
</file>

<file path=xl/styles.xml><?xml version="1.0" encoding="utf-8"?>
<styleSheet xmlns="http://schemas.openxmlformats.org/spreadsheetml/2006/main">
  <numFmts count="35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mmmm/yy"/>
    <numFmt numFmtId="181" formatCode="d/m"/>
    <numFmt numFmtId="182" formatCode="mmmmm"/>
    <numFmt numFmtId="183" formatCode="mmmmm/yy"/>
    <numFmt numFmtId="184" formatCode="0###\-######"/>
    <numFmt numFmtId="185" formatCode="&quot;Ja&quot;;&quot;Ja&quot;;&quot;Nee&quot;"/>
    <numFmt numFmtId="186" formatCode="&quot;Waar&quot;;&quot;Waar&quot;;&quot;Onwaar&quot;"/>
    <numFmt numFmtId="187" formatCode="&quot;Aan&quot;;&quot;Aan&quot;;&quot;Uit&quot;"/>
    <numFmt numFmtId="188" formatCode="[$€-2]\ #.##000_);[Red]\([$€-2]\ #.##000\)"/>
    <numFmt numFmtId="189" formatCode="0.0"/>
    <numFmt numFmtId="190" formatCode="0.000"/>
  </numFmts>
  <fonts count="63">
    <font>
      <sz val="10"/>
      <name val="Arial"/>
      <family val="0"/>
    </font>
    <font>
      <sz val="14"/>
      <name val="Comic Sans MS"/>
      <family val="4"/>
    </font>
    <font>
      <sz val="10"/>
      <name val="Comic Sans MS"/>
      <family val="4"/>
    </font>
    <font>
      <b/>
      <i/>
      <sz val="14"/>
      <name val="Comic Sans MS"/>
      <family val="4"/>
    </font>
    <font>
      <sz val="12"/>
      <name val="Comic Sans MS"/>
      <family val="4"/>
    </font>
    <font>
      <sz val="5"/>
      <name val="Arial"/>
      <family val="2"/>
    </font>
    <font>
      <sz val="16"/>
      <color indexed="10"/>
      <name val="Comic Sans MS"/>
      <family val="4"/>
    </font>
    <font>
      <sz val="8"/>
      <name val="Comic Sans MS"/>
      <family val="4"/>
    </font>
    <font>
      <sz val="8"/>
      <name val="Arial"/>
      <family val="0"/>
    </font>
    <font>
      <sz val="8"/>
      <color indexed="4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Comic Sans MS"/>
      <family val="4"/>
    </font>
    <font>
      <sz val="19.25"/>
      <color indexed="8"/>
      <name val="Arial"/>
      <family val="0"/>
    </font>
    <font>
      <sz val="12"/>
      <color indexed="8"/>
      <name val="Comic Sans MS"/>
      <family val="0"/>
    </font>
    <font>
      <sz val="9.25"/>
      <color indexed="8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sz val="10"/>
      <color indexed="8"/>
      <name val="Calibri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Arial"/>
      <family val="2"/>
    </font>
    <font>
      <b/>
      <i/>
      <sz val="11.5"/>
      <color indexed="8"/>
      <name val="Comic Sans MS"/>
      <family val="0"/>
    </font>
    <font>
      <b/>
      <i/>
      <sz val="16"/>
      <color indexed="8"/>
      <name val="Comic Sans MS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CC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1" fontId="0" fillId="0" borderId="0" xfId="0" applyNumberFormat="1" applyAlignment="1">
      <alignment/>
    </xf>
    <xf numFmtId="1" fontId="17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1" fontId="17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7" fillId="37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7" fillId="38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7" fillId="4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41" borderId="0" xfId="0" applyFont="1" applyFill="1" applyAlignment="1">
      <alignment horizontal="center"/>
    </xf>
    <xf numFmtId="0" fontId="7" fillId="42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61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6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Oud papier opbrengst</a:t>
            </a:r>
          </a:p>
        </c:rich>
      </c:tx>
      <c:layout>
        <c:manualLayout>
          <c:xMode val="factor"/>
          <c:yMode val="factor"/>
          <c:x val="-0.059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1275"/>
          <c:w val="0.933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Blad1!$B$51:$B$62</c:f>
              <c:numCache/>
            </c:numRef>
          </c:val>
        </c:ser>
        <c:ser>
          <c:idx val="1"/>
          <c:order val="1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Blad1!$C$51:$C$62</c:f>
              <c:numCache/>
            </c:numRef>
          </c:val>
        </c:ser>
        <c:ser>
          <c:idx val="2"/>
          <c:order val="2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Blad1!$D$51:$D$62</c:f>
              <c:numCache/>
            </c:numRef>
          </c:val>
        </c:ser>
        <c:ser>
          <c:idx val="3"/>
          <c:order val="3"/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Blad1!$E$51:$E$62</c:f>
              <c:numCache/>
            </c:numRef>
          </c:val>
        </c:ser>
        <c:ser>
          <c:idx val="4"/>
          <c:order val="4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Blad1!$F$51:$F$62</c:f>
              <c:numCache/>
            </c:numRef>
          </c:val>
        </c:ser>
        <c:ser>
          <c:idx val="5"/>
          <c:order val="5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Blad1!$G$51:$G$62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Blad1!$H$51:$H$62</c:f>
              <c:numCache/>
            </c:numRef>
          </c:val>
        </c:ser>
        <c:ser>
          <c:idx val="7"/>
          <c:order val="7"/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Blad1!$I$51:$I$62</c:f>
              <c:numCache/>
            </c:numRef>
          </c:val>
        </c:ser>
        <c:ser>
          <c:idx val="8"/>
          <c:order val="8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Blad1!$J$51:$J$62</c:f>
              <c:numCache/>
            </c:numRef>
          </c:val>
        </c:ser>
        <c:ser>
          <c:idx val="9"/>
          <c:order val="9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Blad1!$K$51:$K$62</c:f>
              <c:numCache/>
            </c:numRef>
          </c:val>
        </c:ser>
        <c:ser>
          <c:idx val="10"/>
          <c:order val="1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Blad1!$L$51:$L$62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Blad1!$M$51:$M$62</c:f>
              <c:numCache/>
            </c:numRef>
          </c:val>
        </c:ser>
        <c:ser>
          <c:idx val="12"/>
          <c:order val="12"/>
          <c:spPr>
            <a:solidFill>
              <a:srgbClr val="ADC6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Blad1!$N$51:$N$62</c:f>
              <c:numCache/>
            </c:numRef>
          </c:val>
        </c:ser>
        <c:ser>
          <c:idx val="13"/>
          <c:order val="13"/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Blad1!$O$51:$O$62</c:f>
              <c:numCache/>
            </c:numRef>
          </c:val>
        </c:ser>
        <c:ser>
          <c:idx val="14"/>
          <c:order val="14"/>
          <c:spPr>
            <a:solidFill>
              <a:srgbClr val="66FF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Blad1!$P$51:$P$62</c:f>
              <c:numCache/>
            </c:numRef>
          </c:val>
        </c:ser>
        <c:ser>
          <c:idx val="15"/>
          <c:order val="15"/>
          <c:spPr>
            <a:solidFill>
              <a:srgbClr val="FFCA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Blad1!$Q$51:$Q$62</c:f>
              <c:numCache/>
            </c:numRef>
          </c:val>
        </c:ser>
        <c:ser>
          <c:idx val="16"/>
          <c:order val="16"/>
          <c:spPr>
            <a:solidFill>
              <a:srgbClr val="7991C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Blad1!$R$51:$R$62</c:f>
              <c:numCache/>
            </c:numRef>
          </c:val>
        </c:ser>
        <c:ser>
          <c:idx val="17"/>
          <c:order val="17"/>
          <c:spPr>
            <a:solidFill>
              <a:srgbClr val="90BB7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Blad1!$S$51:$S$62</c:f>
              <c:numCache/>
            </c:numRef>
          </c:val>
        </c:ser>
        <c:ser>
          <c:idx val="18"/>
          <c:order val="18"/>
          <c:spPr>
            <a:solidFill>
              <a:srgbClr val="B8CD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Blad1!$T$51:$T$62</c:f>
              <c:numCache/>
            </c:numRef>
          </c:val>
        </c:ser>
        <c:ser>
          <c:idx val="19"/>
          <c:order val="19"/>
          <c:tx>
            <c:v>2022</c:v>
          </c:tx>
          <c:spPr>
            <a:solidFill>
              <a:srgbClr val="F5C2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Blad1!$U$51:$U$62</c:f>
              <c:numCache/>
            </c:numRef>
          </c:val>
        </c:ser>
        <c:axId val="34250667"/>
        <c:axId val="39820548"/>
      </c:barChart>
      <c:catAx>
        <c:axId val="34250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1" u="none" baseline="0">
                    <a:solidFill>
                      <a:srgbClr val="000000"/>
                    </a:solidFill>
                  </a:rPr>
                  <a:t>Opbrengst per maand per jaar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820548"/>
        <c:crosses val="autoZero"/>
        <c:auto val="0"/>
        <c:lblOffset val="100"/>
        <c:tickLblSkip val="1"/>
        <c:noMultiLvlLbl val="0"/>
      </c:catAx>
      <c:valAx>
        <c:axId val="39820548"/>
        <c:scaling>
          <c:orientation val="minMax"/>
          <c:max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1" u="none" baseline="0">
                    <a:solidFill>
                      <a:srgbClr val="000000"/>
                    </a:solidFill>
                  </a:rPr>
                  <a:t>gewicht in kilo's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066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Opbrengst oud papier 2003-2021</a:t>
            </a:r>
          </a:p>
        </c:rich>
      </c:tx>
      <c:layout>
        <c:manualLayout>
          <c:xMode val="factor"/>
          <c:yMode val="factor"/>
          <c:x val="-0.004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01"/>
          <c:w val="0.91225"/>
          <c:h val="0.9097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Blad1!$B$70:$B$88</c:f>
              <c:numCache/>
            </c:numRef>
          </c:cat>
          <c:val>
            <c:numRef>
              <c:f>Blad1!$C$70:$C$88</c:f>
              <c:numCache/>
            </c:numRef>
          </c:val>
        </c:ser>
        <c:axId val="22840613"/>
        <c:axId val="4238926"/>
      </c:barChart>
      <c:catAx>
        <c:axId val="2284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8926"/>
        <c:crosses val="autoZero"/>
        <c:auto val="1"/>
        <c:lblOffset val="100"/>
        <c:tickLblSkip val="1"/>
        <c:noMultiLvlLbl val="0"/>
      </c:catAx>
      <c:valAx>
        <c:axId val="42389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kilo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40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0.2155</cdr:y>
    </cdr:from>
    <cdr:to>
      <cdr:x>0.3905</cdr:x>
      <cdr:y>0.54825</cdr:y>
    </cdr:to>
    <cdr:sp>
      <cdr:nvSpPr>
        <cdr:cNvPr id="1" name="Line 2"/>
        <cdr:cNvSpPr>
          <a:spLocks/>
        </cdr:cNvSpPr>
      </cdr:nvSpPr>
      <cdr:spPr>
        <a:xfrm>
          <a:off x="4162425" y="1266825"/>
          <a:ext cx="14097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0.1125</cdr:x>
      <cdr:y>0.11925</cdr:y>
    </cdr:from>
    <cdr:to>
      <cdr:x>0.39975</cdr:x>
      <cdr:y>0.185</cdr:y>
    </cdr:to>
    <cdr:sp>
      <cdr:nvSpPr>
        <cdr:cNvPr id="2" name="WordArt 4"/>
        <cdr:cNvSpPr>
          <a:spLocks/>
        </cdr:cNvSpPr>
      </cdr:nvSpPr>
      <cdr:spPr>
        <a:xfrm>
          <a:off x="1600200" y="695325"/>
          <a:ext cx="4105275" cy="39052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2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omic Sans MS"/>
              <a:cs typeface="Comic Sans MS"/>
            </a:rPr>
            <a:t> schatting april 3800 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133350</xdr:rowOff>
    </xdr:from>
    <xdr:to>
      <xdr:col>37</xdr:col>
      <xdr:colOff>180975</xdr:colOff>
      <xdr:row>37</xdr:row>
      <xdr:rowOff>38100</xdr:rowOff>
    </xdr:to>
    <xdr:graphicFrame>
      <xdr:nvGraphicFramePr>
        <xdr:cNvPr id="1" name="Grafiek 1"/>
        <xdr:cNvGraphicFramePr/>
      </xdr:nvGraphicFramePr>
      <xdr:xfrm>
        <a:off x="742950" y="133350"/>
        <a:ext cx="142970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71</xdr:row>
      <xdr:rowOff>28575</xdr:rowOff>
    </xdr:from>
    <xdr:to>
      <xdr:col>15</xdr:col>
      <xdr:colOff>361950</xdr:colOff>
      <xdr:row>93</xdr:row>
      <xdr:rowOff>47625</xdr:rowOff>
    </xdr:to>
    <xdr:graphicFrame>
      <xdr:nvGraphicFramePr>
        <xdr:cNvPr id="2" name="Grafiek 1"/>
        <xdr:cNvGraphicFramePr/>
      </xdr:nvGraphicFramePr>
      <xdr:xfrm>
        <a:off x="2686050" y="12639675"/>
        <a:ext cx="48863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AO88"/>
  <sheetViews>
    <sheetView tabSelected="1" zoomScale="125" zoomScaleNormal="125" zoomScalePageLayoutView="0" workbookViewId="0" topLeftCell="A48">
      <selection activeCell="M69" sqref="M69"/>
    </sheetView>
  </sheetViews>
  <sheetFormatPr defaultColWidth="8.8515625" defaultRowHeight="12.75"/>
  <cols>
    <col min="1" max="1" width="8.421875" style="1" customWidth="1"/>
    <col min="2" max="2" width="8.7109375" style="1" customWidth="1"/>
    <col min="3" max="3" width="6.7109375" style="0" customWidth="1"/>
    <col min="4" max="4" width="7.140625" style="0" customWidth="1"/>
    <col min="5" max="5" width="8.28125" style="0" customWidth="1"/>
    <col min="6" max="7" width="6.7109375" style="0" customWidth="1"/>
    <col min="8" max="8" width="7.28125" style="0" customWidth="1"/>
    <col min="9" max="9" width="7.140625" style="0" customWidth="1"/>
    <col min="10" max="10" width="7.28125" style="0" customWidth="1"/>
    <col min="11" max="11" width="6.421875" style="0" customWidth="1"/>
    <col min="12" max="12" width="7.00390625" style="0" customWidth="1"/>
    <col min="13" max="13" width="7.140625" style="1" customWidth="1"/>
    <col min="14" max="14" width="6.7109375" style="1" customWidth="1"/>
    <col min="15" max="15" width="6.421875" style="0" customWidth="1"/>
    <col min="16" max="16" width="7.140625" style="0" customWidth="1"/>
    <col min="17" max="17" width="6.421875" style="0" customWidth="1"/>
    <col min="18" max="18" width="8.00390625" style="0" customWidth="1"/>
    <col min="19" max="19" width="7.7109375" style="0" customWidth="1"/>
    <col min="20" max="20" width="7.140625" style="0" customWidth="1"/>
    <col min="21" max="21" width="6.8515625" style="0" customWidth="1"/>
    <col min="22" max="22" width="11.00390625" style="0" customWidth="1"/>
    <col min="23" max="23" width="8.421875" style="0" customWidth="1"/>
    <col min="24" max="37" width="3.71093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>
      <c r="C18" s="1"/>
    </row>
    <row r="19" ht="12.75">
      <c r="C19" s="1"/>
    </row>
    <row r="20" ht="12.75">
      <c r="C20" s="1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spans="2:36" ht="12.75">
      <c r="B39" s="39">
        <v>2003</v>
      </c>
      <c r="C39" s="39"/>
      <c r="D39" s="12"/>
      <c r="E39" s="38">
        <v>2004</v>
      </c>
      <c r="F39" s="38"/>
      <c r="H39" s="42">
        <v>2005</v>
      </c>
      <c r="I39" s="42"/>
      <c r="K39" s="41">
        <v>2006</v>
      </c>
      <c r="L39" s="41"/>
      <c r="M39" s="12"/>
      <c r="N39" s="40">
        <v>2007</v>
      </c>
      <c r="O39" s="40"/>
      <c r="P39" s="12"/>
      <c r="Q39" s="49">
        <v>2008</v>
      </c>
      <c r="R39" s="49"/>
      <c r="T39" s="48">
        <v>2009</v>
      </c>
      <c r="U39" s="48"/>
      <c r="W39" s="45">
        <v>2010</v>
      </c>
      <c r="X39" s="45"/>
      <c r="Y39" s="11"/>
      <c r="Z39" s="46">
        <v>2011</v>
      </c>
      <c r="AA39" s="46"/>
      <c r="AB39" s="14"/>
      <c r="AC39" s="43">
        <v>2012</v>
      </c>
      <c r="AD39" s="43"/>
      <c r="AF39" s="44">
        <v>2013</v>
      </c>
      <c r="AG39" s="44"/>
      <c r="AI39" s="50">
        <v>2014</v>
      </c>
      <c r="AJ39" s="51"/>
    </row>
    <row r="40" spans="2:40" ht="12.75">
      <c r="B40" s="37" t="s">
        <v>13</v>
      </c>
      <c r="C40" s="37"/>
      <c r="D40" s="12"/>
      <c r="E40" s="36" t="s">
        <v>14</v>
      </c>
      <c r="F40" s="36"/>
      <c r="G40" s="12"/>
      <c r="H40" s="37" t="s">
        <v>15</v>
      </c>
      <c r="I40" s="37"/>
      <c r="J40" s="12"/>
      <c r="K40" s="37" t="s">
        <v>16</v>
      </c>
      <c r="L40" s="37"/>
      <c r="M40" s="15"/>
      <c r="N40" s="37" t="s">
        <v>17</v>
      </c>
      <c r="O40" s="37"/>
      <c r="P40" s="12"/>
      <c r="Q40" s="36" t="s">
        <v>18</v>
      </c>
      <c r="R40" s="36"/>
      <c r="S40" s="12"/>
      <c r="T40" s="37" t="s">
        <v>19</v>
      </c>
      <c r="U40" s="37"/>
      <c r="V40" s="12"/>
      <c r="W40" s="37" t="s">
        <v>22</v>
      </c>
      <c r="X40" s="37"/>
      <c r="Y40" s="13"/>
      <c r="Z40" s="37" t="s">
        <v>23</v>
      </c>
      <c r="AA40" s="37"/>
      <c r="AB40" s="14"/>
      <c r="AC40" s="36" t="s">
        <v>24</v>
      </c>
      <c r="AD40" s="36"/>
      <c r="AE40" s="12"/>
      <c r="AF40" s="37" t="s">
        <v>25</v>
      </c>
      <c r="AG40" s="37"/>
      <c r="AH40" s="12"/>
      <c r="AI40" s="47" t="s">
        <v>26</v>
      </c>
      <c r="AJ40" s="47"/>
      <c r="AK40" s="11"/>
      <c r="AL40" s="11"/>
      <c r="AM40" s="11"/>
      <c r="AN40" s="11"/>
    </row>
    <row r="41" spans="1:41" ht="12.75">
      <c r="A41" s="19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6"/>
      <c r="N41" s="6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11"/>
      <c r="AO41" s="11"/>
    </row>
    <row r="42" spans="1:41" ht="16.5">
      <c r="A42" s="10"/>
      <c r="B42" s="58">
        <v>2015</v>
      </c>
      <c r="C42" s="58"/>
      <c r="D42" s="12"/>
      <c r="E42" s="46">
        <v>2016</v>
      </c>
      <c r="F42" s="46"/>
      <c r="H42" s="49">
        <v>2017</v>
      </c>
      <c r="I42" s="49"/>
      <c r="K42" s="41">
        <v>2018</v>
      </c>
      <c r="L42" s="41"/>
      <c r="M42" s="12"/>
      <c r="N42" s="40">
        <v>2019</v>
      </c>
      <c r="O42" s="40"/>
      <c r="P42" s="12"/>
      <c r="Q42" s="49">
        <v>2020</v>
      </c>
      <c r="R42" s="49"/>
      <c r="V42" s="16"/>
      <c r="W42" s="17" t="s">
        <v>27</v>
      </c>
      <c r="X42" s="18"/>
      <c r="Y42" s="52">
        <f>X49-X50</f>
        <v>558940</v>
      </c>
      <c r="Z42" s="33"/>
      <c r="AA42" s="33"/>
      <c r="AB42" s="53" t="s">
        <v>28</v>
      </c>
      <c r="AC42" s="54"/>
      <c r="AD42" s="54"/>
      <c r="AE42" s="54"/>
      <c r="AF42" s="54"/>
      <c r="AG42" s="54"/>
      <c r="AH42" s="54"/>
      <c r="AI42" s="54"/>
      <c r="AJ42" s="54"/>
      <c r="AK42" s="11"/>
      <c r="AL42" s="11"/>
      <c r="AM42" s="11"/>
      <c r="AN42" s="11"/>
      <c r="AO42" s="11"/>
    </row>
    <row r="43" spans="1:41" ht="12.75">
      <c r="A43" s="10"/>
      <c r="B43" s="37">
        <f>N64</f>
        <v>73900</v>
      </c>
      <c r="C43" s="37"/>
      <c r="D43" s="12"/>
      <c r="E43" s="37">
        <f>O64</f>
        <v>83130</v>
      </c>
      <c r="F43" s="37"/>
      <c r="G43" s="12"/>
      <c r="H43" s="37">
        <f>P64</f>
        <v>80710</v>
      </c>
      <c r="I43" s="37"/>
      <c r="J43" s="12"/>
      <c r="K43" s="37">
        <f>Q64</f>
        <v>82880</v>
      </c>
      <c r="L43" s="37"/>
      <c r="M43" s="15"/>
      <c r="N43" s="37">
        <f>R64</f>
        <v>80550</v>
      </c>
      <c r="O43" s="37"/>
      <c r="P43" s="12"/>
      <c r="Q43" s="35">
        <f>S64</f>
        <v>61820</v>
      </c>
      <c r="R43" s="36"/>
      <c r="S43" s="12"/>
      <c r="T43" s="37"/>
      <c r="U43" s="37"/>
      <c r="V43" s="12"/>
      <c r="W43" s="37"/>
      <c r="X43" s="37"/>
      <c r="Y43" s="13"/>
      <c r="Z43" s="37"/>
      <c r="AA43" s="37"/>
      <c r="AB43" s="14"/>
      <c r="AC43" s="36"/>
      <c r="AD43" s="36"/>
      <c r="AE43" s="12"/>
      <c r="AF43" s="37"/>
      <c r="AG43" s="37"/>
      <c r="AH43" s="12"/>
      <c r="AI43" s="31"/>
      <c r="AJ43" s="31"/>
      <c r="AK43" s="11"/>
      <c r="AL43" s="11"/>
      <c r="AM43" s="11"/>
      <c r="AN43" s="11"/>
      <c r="AO43" s="11"/>
    </row>
    <row r="44" spans="1:31" ht="21.75" customHeight="1">
      <c r="A44" s="5"/>
      <c r="B44" s="5"/>
      <c r="C44" s="57" t="s">
        <v>21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6">
        <f>SUM(B64:U64)</f>
        <v>1441060</v>
      </c>
      <c r="Y44" s="56"/>
      <c r="Z44" s="56"/>
      <c r="AA44" s="56"/>
      <c r="AB44" s="9" t="s">
        <v>20</v>
      </c>
      <c r="AD44" s="1"/>
      <c r="AE44" s="1"/>
    </row>
    <row r="45" spans="1:20" ht="19.5" customHeight="1">
      <c r="A45" s="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4"/>
    </row>
    <row r="46" spans="1:15" ht="21">
      <c r="A46" s="2"/>
      <c r="B46" s="2"/>
      <c r="C46" s="2"/>
      <c r="D46" s="3"/>
      <c r="E46" s="2"/>
      <c r="F46" s="2"/>
      <c r="G46" s="3"/>
      <c r="H46" s="2"/>
      <c r="I46" s="2"/>
      <c r="J46" s="3"/>
      <c r="K46" s="2"/>
      <c r="L46" s="2"/>
      <c r="M46" s="9"/>
      <c r="N46" s="2"/>
      <c r="O46" s="2"/>
    </row>
    <row r="47" spans="26:38" ht="12.75">
      <c r="Z47" s="8"/>
      <c r="AC47" s="8"/>
      <c r="AF47" s="8"/>
      <c r="AI47" s="8"/>
      <c r="AL47" s="8"/>
    </row>
    <row r="48" spans="1:16" ht="15">
      <c r="A48" s="20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2"/>
      <c r="M48" s="20"/>
      <c r="N48" s="20"/>
      <c r="O48" s="21"/>
      <c r="P48" s="21"/>
    </row>
    <row r="49" spans="1:35" ht="15">
      <c r="A49" s="20"/>
      <c r="B49" s="20">
        <v>2003</v>
      </c>
      <c r="C49" s="20">
        <v>2004</v>
      </c>
      <c r="D49" s="20">
        <v>2005</v>
      </c>
      <c r="E49" s="20">
        <v>2006</v>
      </c>
      <c r="F49" s="20">
        <v>2007</v>
      </c>
      <c r="G49" s="20">
        <v>2008</v>
      </c>
      <c r="H49" s="20">
        <v>2009</v>
      </c>
      <c r="I49" s="20">
        <v>2010</v>
      </c>
      <c r="J49" s="20">
        <v>2011</v>
      </c>
      <c r="K49" s="20">
        <v>2012</v>
      </c>
      <c r="L49" s="20">
        <v>2013</v>
      </c>
      <c r="M49" s="20">
        <v>2014</v>
      </c>
      <c r="N49" s="20">
        <v>2015</v>
      </c>
      <c r="O49" s="20">
        <v>2016</v>
      </c>
      <c r="P49" s="20">
        <v>2017</v>
      </c>
      <c r="Q49" s="20">
        <v>2018</v>
      </c>
      <c r="R49" s="21">
        <v>2019</v>
      </c>
      <c r="S49" s="20">
        <v>2020</v>
      </c>
      <c r="T49" s="20">
        <v>2021</v>
      </c>
      <c r="U49" s="20">
        <v>2022</v>
      </c>
      <c r="V49" s="21" t="s">
        <v>31</v>
      </c>
      <c r="X49" s="32">
        <v>2000000</v>
      </c>
      <c r="Y49" s="32"/>
      <c r="Z49" s="32"/>
      <c r="AA49" s="32"/>
      <c r="AC49" s="8"/>
      <c r="AF49" s="8"/>
      <c r="AI49" s="8"/>
    </row>
    <row r="50" spans="1:27" ht="15">
      <c r="A50" s="20"/>
      <c r="B50" s="20"/>
      <c r="C50" s="20"/>
      <c r="D50" s="20"/>
      <c r="E50" s="20"/>
      <c r="F50" s="21"/>
      <c r="G50" s="21"/>
      <c r="H50" s="21"/>
      <c r="I50" s="20"/>
      <c r="J50" s="20"/>
      <c r="K50" s="20"/>
      <c r="L50" s="21"/>
      <c r="M50" s="20"/>
      <c r="N50" s="20"/>
      <c r="O50" s="21"/>
      <c r="P50" s="21"/>
      <c r="R50" s="21"/>
      <c r="V50" s="21"/>
      <c r="X50" s="32">
        <f>X44</f>
        <v>1441060</v>
      </c>
      <c r="Y50" s="33"/>
      <c r="Z50" s="33"/>
      <c r="AA50" s="33"/>
    </row>
    <row r="51" spans="1:22" ht="15">
      <c r="A51" s="20" t="s">
        <v>0</v>
      </c>
      <c r="B51" s="20">
        <v>0</v>
      </c>
      <c r="C51" s="20">
        <v>7780</v>
      </c>
      <c r="D51" s="20">
        <v>8060</v>
      </c>
      <c r="E51" s="20">
        <v>6960</v>
      </c>
      <c r="F51" s="20">
        <v>7660</v>
      </c>
      <c r="G51" s="20">
        <v>5040</v>
      </c>
      <c r="H51" s="20">
        <v>6440</v>
      </c>
      <c r="I51" s="20">
        <v>7100</v>
      </c>
      <c r="J51" s="20">
        <v>7200</v>
      </c>
      <c r="K51" s="20">
        <v>5180</v>
      </c>
      <c r="L51" s="20">
        <v>5200</v>
      </c>
      <c r="M51" s="20">
        <v>7640</v>
      </c>
      <c r="N51" s="20">
        <v>8660</v>
      </c>
      <c r="O51" s="20">
        <v>7900</v>
      </c>
      <c r="P51" s="20">
        <v>6600</v>
      </c>
      <c r="Q51" s="20">
        <v>6400</v>
      </c>
      <c r="R51" s="26">
        <v>5920</v>
      </c>
      <c r="S51" s="23">
        <v>7100</v>
      </c>
      <c r="T51" s="20">
        <v>4280</v>
      </c>
      <c r="U51" s="20">
        <v>5200</v>
      </c>
      <c r="V51" s="26">
        <f>SUM(B51:U51)/19</f>
        <v>6648.421052631579</v>
      </c>
    </row>
    <row r="52" spans="1:27" ht="15">
      <c r="A52" s="20" t="s">
        <v>1</v>
      </c>
      <c r="B52" s="20">
        <v>0</v>
      </c>
      <c r="C52" s="20">
        <v>6700</v>
      </c>
      <c r="D52" s="20">
        <v>6480</v>
      </c>
      <c r="E52" s="20">
        <v>6680</v>
      </c>
      <c r="F52" s="20">
        <v>8340</v>
      </c>
      <c r="G52" s="20">
        <v>8640</v>
      </c>
      <c r="H52" s="20">
        <v>5720</v>
      </c>
      <c r="I52" s="20">
        <v>5200</v>
      </c>
      <c r="J52" s="20">
        <v>5500</v>
      </c>
      <c r="K52" s="20">
        <v>5180</v>
      </c>
      <c r="L52" s="20">
        <v>7580</v>
      </c>
      <c r="M52" s="20">
        <v>5020</v>
      </c>
      <c r="N52" s="20">
        <v>5260</v>
      </c>
      <c r="O52" s="20">
        <v>5220</v>
      </c>
      <c r="P52" s="20">
        <v>5140</v>
      </c>
      <c r="Q52" s="20">
        <v>8660</v>
      </c>
      <c r="R52" s="26">
        <v>7660</v>
      </c>
      <c r="S52" s="23">
        <v>5320</v>
      </c>
      <c r="T52" s="20">
        <v>5840</v>
      </c>
      <c r="U52" s="30">
        <v>4300</v>
      </c>
      <c r="V52" s="26">
        <f>SUM(B52:U52)/19</f>
        <v>6233.684210526316</v>
      </c>
      <c r="X52" s="34">
        <f>SUM(X49-X50)</f>
        <v>558940</v>
      </c>
      <c r="Y52" s="32"/>
      <c r="Z52" s="32"/>
      <c r="AA52" s="32"/>
    </row>
    <row r="53" spans="1:22" ht="15">
      <c r="A53" s="20" t="s">
        <v>2</v>
      </c>
      <c r="B53" s="20">
        <v>0</v>
      </c>
      <c r="C53" s="20">
        <v>5460</v>
      </c>
      <c r="D53" s="20">
        <v>5200</v>
      </c>
      <c r="E53" s="20">
        <v>6040</v>
      </c>
      <c r="F53" s="20">
        <v>6980</v>
      </c>
      <c r="G53" s="20">
        <v>6240</v>
      </c>
      <c r="H53" s="20">
        <v>5200</v>
      </c>
      <c r="I53" s="20">
        <v>4900</v>
      </c>
      <c r="J53" s="20">
        <v>5120</v>
      </c>
      <c r="K53" s="20">
        <v>6940</v>
      </c>
      <c r="L53" s="20">
        <v>6360</v>
      </c>
      <c r="M53" s="20">
        <v>5860</v>
      </c>
      <c r="N53" s="20">
        <v>5600</v>
      </c>
      <c r="O53" s="20">
        <v>5320</v>
      </c>
      <c r="P53" s="20">
        <v>5880</v>
      </c>
      <c r="Q53" s="20">
        <v>6380</v>
      </c>
      <c r="R53" s="26">
        <v>5340</v>
      </c>
      <c r="S53" s="23">
        <v>5440</v>
      </c>
      <c r="T53" s="20">
        <v>4460</v>
      </c>
      <c r="U53" s="30">
        <v>3500</v>
      </c>
      <c r="V53" s="26">
        <f>SUM(B53:T53)/19</f>
        <v>5406.315789473684</v>
      </c>
    </row>
    <row r="54" spans="1:22" ht="15">
      <c r="A54" s="20" t="s">
        <v>3</v>
      </c>
      <c r="B54" s="20">
        <v>3500</v>
      </c>
      <c r="C54" s="20">
        <v>8040</v>
      </c>
      <c r="D54" s="20">
        <v>8260</v>
      </c>
      <c r="E54" s="20">
        <v>8360</v>
      </c>
      <c r="F54" s="20">
        <v>9680</v>
      </c>
      <c r="G54" s="20">
        <v>6620</v>
      </c>
      <c r="H54" s="20">
        <v>5900</v>
      </c>
      <c r="I54" s="20">
        <v>7080</v>
      </c>
      <c r="J54" s="20">
        <v>7640</v>
      </c>
      <c r="K54" s="20">
        <v>6340</v>
      </c>
      <c r="L54" s="20">
        <v>8600</v>
      </c>
      <c r="M54" s="20">
        <v>7220</v>
      </c>
      <c r="N54" s="20">
        <v>5540</v>
      </c>
      <c r="O54" s="20">
        <v>8300</v>
      </c>
      <c r="P54" s="20">
        <v>7900</v>
      </c>
      <c r="Q54" s="20">
        <v>8440</v>
      </c>
      <c r="R54" s="26">
        <v>5680</v>
      </c>
      <c r="S54" s="23">
        <v>3120</v>
      </c>
      <c r="T54" s="20">
        <v>4560</v>
      </c>
      <c r="U54" s="30">
        <v>3800</v>
      </c>
      <c r="V54" s="26">
        <f>SUM(B54:U54)/20</f>
        <v>6729</v>
      </c>
    </row>
    <row r="55" spans="1:22" ht="15">
      <c r="A55" s="20" t="s">
        <v>4</v>
      </c>
      <c r="B55" s="20">
        <v>5640</v>
      </c>
      <c r="C55" s="20">
        <v>6320</v>
      </c>
      <c r="D55" s="20">
        <v>5540</v>
      </c>
      <c r="E55" s="20">
        <v>7040</v>
      </c>
      <c r="F55" s="20">
        <v>5720</v>
      </c>
      <c r="G55" s="20">
        <v>6900</v>
      </c>
      <c r="H55" s="20">
        <v>10420</v>
      </c>
      <c r="I55" s="20">
        <v>6340</v>
      </c>
      <c r="J55" s="20">
        <v>5600</v>
      </c>
      <c r="K55" s="20">
        <v>6720</v>
      </c>
      <c r="L55" s="20">
        <v>5120</v>
      </c>
      <c r="M55" s="20">
        <v>6700</v>
      </c>
      <c r="N55" s="20">
        <v>6600</v>
      </c>
      <c r="O55" s="20">
        <v>6650</v>
      </c>
      <c r="P55" s="20">
        <v>6390</v>
      </c>
      <c r="Q55" s="20">
        <v>5860</v>
      </c>
      <c r="R55" s="26">
        <v>5160</v>
      </c>
      <c r="S55" s="23">
        <v>3320</v>
      </c>
      <c r="T55" s="20">
        <v>3900</v>
      </c>
      <c r="V55" s="26">
        <f>SUM(B55:T55)/19</f>
        <v>6102.105263157895</v>
      </c>
    </row>
    <row r="56" spans="1:22" ht="15">
      <c r="A56" s="20" t="s">
        <v>5</v>
      </c>
      <c r="B56" s="20">
        <v>3720</v>
      </c>
      <c r="C56" s="20">
        <v>6500</v>
      </c>
      <c r="D56" s="20">
        <v>5840</v>
      </c>
      <c r="E56" s="20">
        <v>8320</v>
      </c>
      <c r="F56" s="20">
        <v>7620</v>
      </c>
      <c r="G56" s="20">
        <v>5280</v>
      </c>
      <c r="H56" s="20">
        <v>4920</v>
      </c>
      <c r="I56" s="20">
        <v>4380</v>
      </c>
      <c r="J56" s="20">
        <v>5540</v>
      </c>
      <c r="K56" s="20">
        <v>6540</v>
      </c>
      <c r="L56" s="20">
        <v>6740</v>
      </c>
      <c r="M56" s="20">
        <v>5240</v>
      </c>
      <c r="N56" s="20">
        <v>5000</v>
      </c>
      <c r="O56" s="20">
        <v>6120</v>
      </c>
      <c r="P56" s="20">
        <v>6460</v>
      </c>
      <c r="Q56" s="20">
        <v>7640</v>
      </c>
      <c r="R56" s="26">
        <v>9740</v>
      </c>
      <c r="S56" s="23">
        <v>3940</v>
      </c>
      <c r="T56" s="20">
        <v>3580</v>
      </c>
      <c r="V56" s="26">
        <f>SUM(B56:T56)/19</f>
        <v>5953.684210526316</v>
      </c>
    </row>
    <row r="57" spans="1:22" ht="15">
      <c r="A57" s="20" t="s">
        <v>6</v>
      </c>
      <c r="B57" s="20">
        <v>3600</v>
      </c>
      <c r="C57" s="20">
        <v>7320</v>
      </c>
      <c r="D57" s="20">
        <v>7880</v>
      </c>
      <c r="E57" s="20">
        <v>9100</v>
      </c>
      <c r="F57" s="20">
        <v>8180</v>
      </c>
      <c r="G57" s="20">
        <v>6820</v>
      </c>
      <c r="H57" s="20">
        <v>5240</v>
      </c>
      <c r="I57" s="20">
        <v>6080</v>
      </c>
      <c r="J57" s="20">
        <v>5580</v>
      </c>
      <c r="K57" s="20">
        <v>7540</v>
      </c>
      <c r="L57" s="20">
        <v>7300</v>
      </c>
      <c r="M57" s="20">
        <v>5460</v>
      </c>
      <c r="N57" s="20">
        <v>5740</v>
      </c>
      <c r="O57" s="20">
        <v>6600</v>
      </c>
      <c r="P57" s="20">
        <v>6060</v>
      </c>
      <c r="Q57" s="20">
        <v>6040</v>
      </c>
      <c r="R57" s="26">
        <v>5580</v>
      </c>
      <c r="S57" s="23">
        <v>5260</v>
      </c>
      <c r="T57" s="20">
        <v>4960</v>
      </c>
      <c r="V57" s="26">
        <f>SUM(B57:S57)/19</f>
        <v>6072.631578947368</v>
      </c>
    </row>
    <row r="58" spans="1:23" ht="15" customHeight="1">
      <c r="A58" s="20" t="s">
        <v>7</v>
      </c>
      <c r="B58" s="20">
        <v>4040</v>
      </c>
      <c r="C58" s="20">
        <v>4780</v>
      </c>
      <c r="D58" s="20">
        <v>4860</v>
      </c>
      <c r="E58" s="20">
        <v>5900</v>
      </c>
      <c r="F58" s="20">
        <v>4720</v>
      </c>
      <c r="G58" s="20">
        <v>6300</v>
      </c>
      <c r="H58" s="20">
        <v>4800</v>
      </c>
      <c r="I58" s="20">
        <v>4800</v>
      </c>
      <c r="J58" s="20">
        <v>4620</v>
      </c>
      <c r="K58" s="20">
        <v>3240</v>
      </c>
      <c r="L58" s="20">
        <v>4740</v>
      </c>
      <c r="M58" s="20">
        <v>5540</v>
      </c>
      <c r="N58" s="20">
        <v>5880</v>
      </c>
      <c r="O58" s="20">
        <v>4860</v>
      </c>
      <c r="P58" s="20">
        <v>6180</v>
      </c>
      <c r="Q58" s="20">
        <v>6340</v>
      </c>
      <c r="R58" s="26">
        <v>6320</v>
      </c>
      <c r="S58" s="23">
        <v>4420</v>
      </c>
      <c r="T58" s="20">
        <v>2560</v>
      </c>
      <c r="V58" s="26">
        <f aca="true" t="shared" si="0" ref="V58:V63">SUM(B58:T58)/19</f>
        <v>4994.736842105263</v>
      </c>
      <c r="W58" t="s">
        <v>32</v>
      </c>
    </row>
    <row r="59" spans="1:22" ht="13.5" customHeight="1">
      <c r="A59" s="20" t="s">
        <v>8</v>
      </c>
      <c r="B59" s="20">
        <v>4140</v>
      </c>
      <c r="C59" s="20">
        <v>6520</v>
      </c>
      <c r="D59" s="20">
        <v>6840</v>
      </c>
      <c r="E59" s="20">
        <v>8100</v>
      </c>
      <c r="F59" s="20">
        <v>7400</v>
      </c>
      <c r="G59" s="20">
        <v>4940</v>
      </c>
      <c r="H59" s="20">
        <v>5120</v>
      </c>
      <c r="I59" s="20">
        <v>4260</v>
      </c>
      <c r="J59" s="20">
        <v>5980</v>
      </c>
      <c r="K59" s="20">
        <v>4740</v>
      </c>
      <c r="L59" s="20">
        <v>3940</v>
      </c>
      <c r="M59" s="20">
        <v>5040</v>
      </c>
      <c r="N59" s="20">
        <v>4940</v>
      </c>
      <c r="O59" s="20">
        <v>7000</v>
      </c>
      <c r="P59" s="20">
        <v>6960</v>
      </c>
      <c r="Q59" s="20">
        <v>7020</v>
      </c>
      <c r="R59" s="27">
        <v>8000</v>
      </c>
      <c r="S59" s="23">
        <v>4520</v>
      </c>
      <c r="T59" s="20">
        <v>4880</v>
      </c>
      <c r="V59" s="26">
        <f t="shared" si="0"/>
        <v>5807.368421052632</v>
      </c>
    </row>
    <row r="60" spans="1:22" ht="15">
      <c r="A60" s="20" t="s">
        <v>9</v>
      </c>
      <c r="B60" s="20">
        <v>4980</v>
      </c>
      <c r="C60" s="20">
        <v>8160</v>
      </c>
      <c r="D60" s="20">
        <v>6360</v>
      </c>
      <c r="E60" s="20">
        <v>6380</v>
      </c>
      <c r="F60" s="20">
        <v>5840</v>
      </c>
      <c r="G60" s="20">
        <v>6130</v>
      </c>
      <c r="H60" s="20">
        <v>7180</v>
      </c>
      <c r="I60" s="20">
        <v>7640</v>
      </c>
      <c r="J60" s="20">
        <v>5860</v>
      </c>
      <c r="K60" s="20">
        <v>5020</v>
      </c>
      <c r="L60" s="21">
        <v>6080</v>
      </c>
      <c r="M60" s="20">
        <v>5520</v>
      </c>
      <c r="N60" s="20">
        <v>7660</v>
      </c>
      <c r="O60" s="20">
        <v>7840</v>
      </c>
      <c r="P60" s="20">
        <v>6620</v>
      </c>
      <c r="Q60" s="20">
        <v>6440</v>
      </c>
      <c r="R60" s="27">
        <v>7750</v>
      </c>
      <c r="S60" s="23">
        <v>9020</v>
      </c>
      <c r="T60" s="20">
        <v>3980</v>
      </c>
      <c r="V60" s="26">
        <f t="shared" si="0"/>
        <v>6550.526315789473</v>
      </c>
    </row>
    <row r="61" spans="1:22" ht="15">
      <c r="A61" s="20" t="s">
        <v>10</v>
      </c>
      <c r="B61" s="20">
        <v>7720</v>
      </c>
      <c r="C61" s="20">
        <v>8020</v>
      </c>
      <c r="D61" s="20">
        <v>8000</v>
      </c>
      <c r="E61" s="20">
        <v>8240</v>
      </c>
      <c r="F61" s="20">
        <v>11300</v>
      </c>
      <c r="G61" s="20">
        <v>8680</v>
      </c>
      <c r="H61" s="20">
        <v>7160</v>
      </c>
      <c r="I61" s="20">
        <v>7760</v>
      </c>
      <c r="J61" s="20">
        <v>7380</v>
      </c>
      <c r="K61" s="20">
        <v>8360</v>
      </c>
      <c r="L61" s="21">
        <v>8480</v>
      </c>
      <c r="M61" s="20">
        <v>7980</v>
      </c>
      <c r="N61" s="20">
        <v>7200</v>
      </c>
      <c r="O61" s="20">
        <v>8520</v>
      </c>
      <c r="P61" s="20">
        <v>7220</v>
      </c>
      <c r="Q61" s="20">
        <v>7360</v>
      </c>
      <c r="R61" s="27">
        <v>7300</v>
      </c>
      <c r="S61" s="23">
        <v>5700</v>
      </c>
      <c r="T61" s="20">
        <v>7720</v>
      </c>
      <c r="V61" s="26">
        <f t="shared" si="0"/>
        <v>7900</v>
      </c>
    </row>
    <row r="62" spans="1:22" ht="15">
      <c r="A62" s="20" t="s">
        <v>11</v>
      </c>
      <c r="B62" s="20">
        <v>5180</v>
      </c>
      <c r="C62" s="20">
        <v>6240</v>
      </c>
      <c r="D62" s="20">
        <v>7440</v>
      </c>
      <c r="E62" s="20">
        <v>13380</v>
      </c>
      <c r="F62" s="20">
        <v>6900</v>
      </c>
      <c r="G62" s="20">
        <v>6100</v>
      </c>
      <c r="H62" s="20">
        <v>6000</v>
      </c>
      <c r="I62" s="20">
        <v>5280</v>
      </c>
      <c r="J62" s="20">
        <v>6500</v>
      </c>
      <c r="K62" s="20">
        <v>5800</v>
      </c>
      <c r="L62" s="21">
        <v>7320</v>
      </c>
      <c r="M62" s="20">
        <v>5680</v>
      </c>
      <c r="N62" s="20">
        <v>5820</v>
      </c>
      <c r="O62" s="20">
        <v>8800</v>
      </c>
      <c r="P62" s="20">
        <v>9300</v>
      </c>
      <c r="Q62" s="20">
        <v>6300</v>
      </c>
      <c r="R62" s="26">
        <v>6100</v>
      </c>
      <c r="S62" s="23">
        <v>4660</v>
      </c>
      <c r="T62" s="20">
        <v>3500</v>
      </c>
      <c r="V62" s="26">
        <f t="shared" si="0"/>
        <v>6647.368421052632</v>
      </c>
    </row>
    <row r="63" spans="1:22" ht="15">
      <c r="A63" s="20" t="s">
        <v>29</v>
      </c>
      <c r="B63" s="23">
        <f>SUM(B54:B62)/9</f>
        <v>4724.444444444444</v>
      </c>
      <c r="C63" s="20">
        <f>SUM(C51:C62)/12</f>
        <v>6820</v>
      </c>
      <c r="D63" s="20">
        <f aca="true" t="shared" si="1" ref="D63:N63">SUM(D51:D62)/12</f>
        <v>6730</v>
      </c>
      <c r="E63" s="20">
        <f t="shared" si="1"/>
        <v>7875</v>
      </c>
      <c r="F63" s="20">
        <f t="shared" si="1"/>
        <v>7528.333333333333</v>
      </c>
      <c r="G63" s="20">
        <f t="shared" si="1"/>
        <v>6474.166666666667</v>
      </c>
      <c r="H63" s="20">
        <f t="shared" si="1"/>
        <v>6175</v>
      </c>
      <c r="I63" s="20">
        <f t="shared" si="1"/>
        <v>5901.666666666667</v>
      </c>
      <c r="J63" s="20">
        <f t="shared" si="1"/>
        <v>6043.333333333333</v>
      </c>
      <c r="K63" s="20">
        <f t="shared" si="1"/>
        <v>5966.666666666667</v>
      </c>
      <c r="L63" s="20">
        <f t="shared" si="1"/>
        <v>6455</v>
      </c>
      <c r="M63" s="20">
        <f t="shared" si="1"/>
        <v>6075</v>
      </c>
      <c r="N63" s="20">
        <f t="shared" si="1"/>
        <v>6158.333333333333</v>
      </c>
      <c r="O63" s="20">
        <f>SUM(O51:O62)/12</f>
        <v>6927.5</v>
      </c>
      <c r="P63" s="20">
        <f>SUM(P51:P62)/12</f>
        <v>6725.833333333333</v>
      </c>
      <c r="Q63" s="20">
        <f>SUM(Q51:Q62)/12</f>
        <v>6906.666666666667</v>
      </c>
      <c r="R63" s="28">
        <f>SUM(R51:R62)/12</f>
        <v>6712.5</v>
      </c>
      <c r="S63" s="20">
        <f>SUM(S51:S62)/12</f>
        <v>5151.666666666667</v>
      </c>
      <c r="T63" s="20">
        <f>SUM(T52:T62)/12</f>
        <v>4161.666666666667</v>
      </c>
      <c r="V63" s="26">
        <f t="shared" si="0"/>
        <v>6290.14619883041</v>
      </c>
    </row>
    <row r="64" spans="1:22" ht="15">
      <c r="A64" s="20" t="s">
        <v>12</v>
      </c>
      <c r="B64" s="29">
        <f aca="true" t="shared" si="2" ref="B64:Q64">SUM(B51:B62)</f>
        <v>42520</v>
      </c>
      <c r="C64" s="29">
        <f t="shared" si="2"/>
        <v>81840</v>
      </c>
      <c r="D64" s="29">
        <f t="shared" si="2"/>
        <v>80760</v>
      </c>
      <c r="E64" s="29">
        <f t="shared" si="2"/>
        <v>94500</v>
      </c>
      <c r="F64" s="29">
        <f t="shared" si="2"/>
        <v>90340</v>
      </c>
      <c r="G64" s="29">
        <f t="shared" si="2"/>
        <v>77690</v>
      </c>
      <c r="H64" s="29">
        <f t="shared" si="2"/>
        <v>74100</v>
      </c>
      <c r="I64" s="29">
        <f t="shared" si="2"/>
        <v>70820</v>
      </c>
      <c r="J64" s="29">
        <f t="shared" si="2"/>
        <v>72520</v>
      </c>
      <c r="K64" s="29">
        <f t="shared" si="2"/>
        <v>71600</v>
      </c>
      <c r="L64" s="29">
        <f t="shared" si="2"/>
        <v>77460</v>
      </c>
      <c r="M64" s="29">
        <f t="shared" si="2"/>
        <v>72900</v>
      </c>
      <c r="N64" s="29">
        <f t="shared" si="2"/>
        <v>73900</v>
      </c>
      <c r="O64" s="29">
        <f t="shared" si="2"/>
        <v>83130</v>
      </c>
      <c r="P64" s="29">
        <f t="shared" si="2"/>
        <v>80710</v>
      </c>
      <c r="Q64" s="29">
        <f t="shared" si="2"/>
        <v>82880</v>
      </c>
      <c r="R64" s="29">
        <f>SUM(R51:R62)</f>
        <v>80550</v>
      </c>
      <c r="S64" s="29">
        <f>SUM(S51:S62)</f>
        <v>61820</v>
      </c>
      <c r="T64" s="29">
        <f>SUM(T51:T62)</f>
        <v>54220</v>
      </c>
      <c r="U64" s="29">
        <f>SUM(U51:U56)</f>
        <v>16800</v>
      </c>
      <c r="V64" s="26">
        <f>SUM(V51:V62)/12</f>
        <v>6253.8201754385955</v>
      </c>
    </row>
    <row r="65" spans="1:22" ht="15">
      <c r="A65" s="6"/>
      <c r="B65" s="6"/>
      <c r="C65" s="6"/>
      <c r="D65" s="6"/>
      <c r="E65" s="6"/>
      <c r="F65" s="7"/>
      <c r="G65" s="7"/>
      <c r="H65" s="7"/>
      <c r="I65" s="7"/>
      <c r="J65" s="7"/>
      <c r="K65" s="7"/>
      <c r="L65" s="7"/>
      <c r="M65" s="6"/>
      <c r="N65" s="6"/>
      <c r="V65" s="26"/>
    </row>
    <row r="66" spans="1:22" ht="33.75">
      <c r="A66" s="24" t="s">
        <v>30</v>
      </c>
      <c r="B66" s="25">
        <f aca="true" t="shared" si="3" ref="B66:S66">SUM(B51:B54)</f>
        <v>3500</v>
      </c>
      <c r="C66" s="25">
        <f t="shared" si="3"/>
        <v>27980</v>
      </c>
      <c r="D66" s="25">
        <f t="shared" si="3"/>
        <v>28000</v>
      </c>
      <c r="E66" s="25">
        <f t="shared" si="3"/>
        <v>28040</v>
      </c>
      <c r="F66" s="25">
        <f t="shared" si="3"/>
        <v>32660</v>
      </c>
      <c r="G66" s="25">
        <f t="shared" si="3"/>
        <v>26540</v>
      </c>
      <c r="H66" s="25">
        <f t="shared" si="3"/>
        <v>23260</v>
      </c>
      <c r="I66" s="25">
        <f t="shared" si="3"/>
        <v>24280</v>
      </c>
      <c r="J66" s="25">
        <f t="shared" si="3"/>
        <v>25460</v>
      </c>
      <c r="K66" s="25">
        <f t="shared" si="3"/>
        <v>23640</v>
      </c>
      <c r="L66" s="25">
        <f t="shared" si="3"/>
        <v>27740</v>
      </c>
      <c r="M66" s="25">
        <f t="shared" si="3"/>
        <v>25740</v>
      </c>
      <c r="N66" s="25">
        <f t="shared" si="3"/>
        <v>25060</v>
      </c>
      <c r="O66" s="25">
        <f t="shared" si="3"/>
        <v>26740</v>
      </c>
      <c r="P66" s="25">
        <f t="shared" si="3"/>
        <v>25520</v>
      </c>
      <c r="Q66" s="25">
        <f t="shared" si="3"/>
        <v>29880</v>
      </c>
      <c r="R66" s="25">
        <f t="shared" si="3"/>
        <v>24600</v>
      </c>
      <c r="S66" s="25">
        <f t="shared" si="3"/>
        <v>20980</v>
      </c>
      <c r="T66" s="25">
        <f>SUM(T51:T54)</f>
        <v>19140</v>
      </c>
      <c r="U66" s="25">
        <f>SUM(U51:U53)</f>
        <v>13000</v>
      </c>
      <c r="V66" s="26">
        <f>SUM(B66:U66)/20</f>
        <v>24088</v>
      </c>
    </row>
    <row r="67" spans="1:8" ht="12.75">
      <c r="A67" s="6"/>
      <c r="B67" s="6"/>
      <c r="C67" s="7"/>
      <c r="D67" s="7"/>
      <c r="E67" s="7"/>
      <c r="F67" s="7"/>
      <c r="G67" s="7"/>
      <c r="H67" s="7"/>
    </row>
    <row r="68" spans="1:8" ht="12.75">
      <c r="A68" s="6"/>
      <c r="B68" s="6"/>
      <c r="C68" s="7"/>
      <c r="D68" s="7"/>
      <c r="E68" s="7"/>
      <c r="F68" s="7"/>
      <c r="G68" s="7"/>
      <c r="H68" s="7"/>
    </row>
    <row r="70" spans="2:3" ht="12.75">
      <c r="B70" s="1">
        <v>2003</v>
      </c>
      <c r="C70">
        <v>42520</v>
      </c>
    </row>
    <row r="71" spans="2:3" ht="12.75">
      <c r="B71" s="1">
        <v>2004</v>
      </c>
      <c r="C71">
        <v>81840</v>
      </c>
    </row>
    <row r="72" spans="2:3" ht="12.75">
      <c r="B72" s="1">
        <v>2005</v>
      </c>
      <c r="C72">
        <v>80760</v>
      </c>
    </row>
    <row r="73" spans="2:3" ht="12.75">
      <c r="B73" s="1">
        <v>2006</v>
      </c>
      <c r="C73">
        <v>94500</v>
      </c>
    </row>
    <row r="74" spans="2:3" ht="12.75">
      <c r="B74" s="1">
        <v>2007</v>
      </c>
      <c r="C74">
        <v>90340</v>
      </c>
    </row>
    <row r="75" spans="2:3" ht="12.75">
      <c r="B75" s="1">
        <v>2008</v>
      </c>
      <c r="C75">
        <v>77690</v>
      </c>
    </row>
    <row r="76" spans="2:3" ht="12.75">
      <c r="B76" s="1">
        <v>2009</v>
      </c>
      <c r="C76">
        <v>74100</v>
      </c>
    </row>
    <row r="77" spans="2:3" ht="12.75">
      <c r="B77" s="1">
        <v>2010</v>
      </c>
      <c r="C77">
        <v>70820</v>
      </c>
    </row>
    <row r="78" spans="2:3" ht="12.75">
      <c r="B78" s="1">
        <v>2011</v>
      </c>
      <c r="C78">
        <v>72520</v>
      </c>
    </row>
    <row r="79" spans="2:3" ht="12.75">
      <c r="B79" s="1">
        <v>2012</v>
      </c>
      <c r="C79">
        <v>71600</v>
      </c>
    </row>
    <row r="80" spans="2:3" ht="12.75">
      <c r="B80" s="1">
        <v>2013</v>
      </c>
      <c r="C80">
        <v>77460</v>
      </c>
    </row>
    <row r="81" spans="2:3" ht="12.75">
      <c r="B81" s="1">
        <v>2014</v>
      </c>
      <c r="C81">
        <v>72900</v>
      </c>
    </row>
    <row r="82" spans="2:3" ht="12.75">
      <c r="B82" s="1">
        <v>2015</v>
      </c>
      <c r="C82">
        <v>73900</v>
      </c>
    </row>
    <row r="83" spans="2:3" ht="12.75">
      <c r="B83" s="1">
        <v>2016</v>
      </c>
      <c r="C83">
        <v>83130</v>
      </c>
    </row>
    <row r="84" spans="2:3" ht="12.75">
      <c r="B84" s="1">
        <v>2017</v>
      </c>
      <c r="C84">
        <v>80710</v>
      </c>
    </row>
    <row r="85" spans="2:3" ht="12.75">
      <c r="B85" s="1">
        <v>2018</v>
      </c>
      <c r="C85">
        <v>82880</v>
      </c>
    </row>
    <row r="86" spans="2:3" ht="12.75">
      <c r="B86" s="1">
        <v>2019</v>
      </c>
      <c r="C86">
        <f>R64</f>
        <v>80550</v>
      </c>
    </row>
    <row r="87" spans="2:3" ht="12.75">
      <c r="B87" s="1">
        <v>2020</v>
      </c>
      <c r="C87">
        <v>61820</v>
      </c>
    </row>
    <row r="88" spans="2:3" ht="12.75">
      <c r="B88" s="1">
        <v>2021</v>
      </c>
      <c r="C88">
        <v>53800</v>
      </c>
    </row>
  </sheetData>
  <sheetProtection/>
  <mergeCells count="50">
    <mergeCell ref="Y42:AA42"/>
    <mergeCell ref="AB42:AJ42"/>
    <mergeCell ref="B45:S45"/>
    <mergeCell ref="X44:AA44"/>
    <mergeCell ref="C44:W44"/>
    <mergeCell ref="B42:C42"/>
    <mergeCell ref="E42:F42"/>
    <mergeCell ref="H42:I42"/>
    <mergeCell ref="Q42:R42"/>
    <mergeCell ref="K42:L42"/>
    <mergeCell ref="AI40:AJ40"/>
    <mergeCell ref="T39:U39"/>
    <mergeCell ref="Q39:R39"/>
    <mergeCell ref="N39:O39"/>
    <mergeCell ref="AI39:AJ39"/>
    <mergeCell ref="B40:C40"/>
    <mergeCell ref="E40:F40"/>
    <mergeCell ref="H40:I40"/>
    <mergeCell ref="K40:L40"/>
    <mergeCell ref="N40:O40"/>
    <mergeCell ref="Q40:R40"/>
    <mergeCell ref="T40:U40"/>
    <mergeCell ref="W40:X40"/>
    <mergeCell ref="Z40:AA40"/>
    <mergeCell ref="AC39:AD39"/>
    <mergeCell ref="AF39:AG39"/>
    <mergeCell ref="AC40:AD40"/>
    <mergeCell ref="AF40:AG40"/>
    <mergeCell ref="W39:X39"/>
    <mergeCell ref="Z39:AA39"/>
    <mergeCell ref="B43:C43"/>
    <mergeCell ref="E43:F43"/>
    <mergeCell ref="H43:I43"/>
    <mergeCell ref="K43:L43"/>
    <mergeCell ref="N43:O43"/>
    <mergeCell ref="E39:F39"/>
    <mergeCell ref="B39:C39"/>
    <mergeCell ref="N42:O42"/>
    <mergeCell ref="K39:L39"/>
    <mergeCell ref="H39:I39"/>
    <mergeCell ref="AI43:AJ43"/>
    <mergeCell ref="X49:AA49"/>
    <mergeCell ref="X50:AA50"/>
    <mergeCell ref="X52:AA52"/>
    <mergeCell ref="Q43:R43"/>
    <mergeCell ref="T43:U43"/>
    <mergeCell ref="W43:X43"/>
    <mergeCell ref="Z43:AA43"/>
    <mergeCell ref="AC43:AD43"/>
    <mergeCell ref="AF43:AG43"/>
  </mergeCells>
  <printOptions/>
  <pageMargins left="0.2" right="0.2" top="0" bottom="0" header="0.51" footer="0"/>
  <pageSetup orientation="landscape" paperSize="9" scale="6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Gevosoftware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Gerrit Vos</dc:creator>
  <cp:keywords/>
  <dc:description/>
  <cp:lastModifiedBy>Microsoft Office User</cp:lastModifiedBy>
  <cp:lastPrinted>2019-03-06T13:39:34Z</cp:lastPrinted>
  <dcterms:created xsi:type="dcterms:W3CDTF">2005-09-09T15:53:57Z</dcterms:created>
  <dcterms:modified xsi:type="dcterms:W3CDTF">2022-05-02T10:16:48Z</dcterms:modified>
  <cp:category/>
  <cp:version/>
  <cp:contentType/>
  <cp:contentStatus/>
</cp:coreProperties>
</file>